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OZ stavby/07_Posouzení a hodnocení nabídek/Nabídky/část 1/"/>
    </mc:Choice>
  </mc:AlternateContent>
  <xr:revisionPtr revIDLastSave="46" documentId="8_{48CC8DD4-C9FA-41EC-BD53-A5A1DE081341}" xr6:coauthVersionLast="47" xr6:coauthVersionMax="47" xr10:uidLastSave="{3356AD87-8569-4C94-9FA1-238C9F36950D}"/>
  <bookViews>
    <workbookView xWindow="-120" yWindow="-120" windowWidth="29040" windowHeight="15720" activeTab="1" xr2:uid="{00000000-000D-0000-FFFF-FFFF00000000}"/>
  </bookViews>
  <sheets>
    <sheet name="Rekapitulace" sheetId="1" r:id="rId1"/>
    <sheet name="1. Kotelna" sheetId="2" r:id="rId2"/>
    <sheet name="3. TUV" sheetId="8" r:id="rId3"/>
  </sheets>
  <definedNames>
    <definedName name="_xlnm.Print_Area" localSheetId="0">Rekapitulace!$A$1:$C$27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  <c r="C21" i="8"/>
  <c r="C21" i="1"/>
  <c r="F11" i="8"/>
  <c r="E14" i="2" l="1"/>
  <c r="E13" i="2"/>
  <c r="E12" i="2"/>
  <c r="E11" i="2"/>
  <c r="E10" i="2"/>
  <c r="E9" i="2"/>
  <c r="E8" i="2"/>
  <c r="E7" i="2"/>
  <c r="E6" i="2"/>
  <c r="E5" i="2"/>
  <c r="E4" i="2"/>
  <c r="E3" i="2"/>
  <c r="F4" i="8"/>
  <c r="F5" i="8"/>
  <c r="F6" i="8"/>
  <c r="F7" i="8"/>
  <c r="F8" i="8"/>
  <c r="F9" i="8"/>
  <c r="F12" i="8"/>
  <c r="F13" i="8"/>
  <c r="F14" i="8"/>
  <c r="F15" i="8"/>
  <c r="F16" i="8"/>
  <c r="F17" i="8"/>
  <c r="F18" i="8"/>
  <c r="F20" i="8"/>
  <c r="F19" i="8" s="1"/>
  <c r="E15" i="2" l="1"/>
  <c r="F10" i="8"/>
  <c r="F3" i="8"/>
  <c r="F22" i="8" l="1"/>
  <c r="C13" i="1" s="1"/>
  <c r="F23" i="8" l="1"/>
  <c r="F24" i="8" s="1"/>
  <c r="C5" i="1"/>
  <c r="E16" i="2" l="1"/>
  <c r="E17" i="2" s="1"/>
  <c r="C22" i="1" l="1"/>
  <c r="C23" i="1" s="1"/>
</calcChain>
</file>

<file path=xl/sharedStrings.xml><?xml version="1.0" encoding="utf-8"?>
<sst xmlns="http://schemas.openxmlformats.org/spreadsheetml/2006/main" count="92" uniqueCount="55">
  <si>
    <t>OZ Stavby s.r.o. - rekapitulace objektů stavby</t>
  </si>
  <si>
    <t>Položka  č.</t>
  </si>
  <si>
    <t>Název položky</t>
  </si>
  <si>
    <t>Celkem</t>
  </si>
  <si>
    <t>TUV</t>
  </si>
  <si>
    <t>DPH 21%</t>
  </si>
  <si>
    <t>Cena celkem s DPH</t>
  </si>
  <si>
    <t>Množství</t>
  </si>
  <si>
    <t>Jedn. cena</t>
  </si>
  <si>
    <t>Celkem cena</t>
  </si>
  <si>
    <t>Posuvný inteligentní třízónový rošt</t>
  </si>
  <si>
    <t>Automatické odstranění popele z kotle</t>
  </si>
  <si>
    <t>Pojistný ventil</t>
  </si>
  <si>
    <t>Rozvaděč a řízení kotle a skládky</t>
  </si>
  <si>
    <t>Kompresor pro čištění výměníku</t>
  </si>
  <si>
    <t>Montáž kotelny</t>
  </si>
  <si>
    <t>Cena celkem bez DPH</t>
  </si>
  <si>
    <t>MJ</t>
  </si>
  <si>
    <t>1 - Montáže</t>
  </si>
  <si>
    <t>Montáž rozvodů v železe DN 65</t>
  </si>
  <si>
    <t>kpl</t>
  </si>
  <si>
    <t>Montáž oběhového čerpadla</t>
  </si>
  <si>
    <t>ks</t>
  </si>
  <si>
    <t>Montáž 3-cestného ventilu</t>
  </si>
  <si>
    <t>Montáž přírubových spojů</t>
  </si>
  <si>
    <t>Natěračské práce</t>
  </si>
  <si>
    <t>Izolování</t>
  </si>
  <si>
    <t xml:space="preserve">2 - Materiál </t>
  </si>
  <si>
    <t>Příruba krková přivařovací DN 65, PN 16, šrouby, matice, podložka</t>
  </si>
  <si>
    <t>Vodoinstalační materiál - trubka, izolace, tvarovky aj.</t>
  </si>
  <si>
    <t>Nátěr - barva aj.</t>
  </si>
  <si>
    <t>Doprava</t>
  </si>
  <si>
    <t>Doprava materiálu a osob</t>
  </si>
  <si>
    <t>%</t>
  </si>
  <si>
    <t>Odborná likvidace kotlů</t>
  </si>
  <si>
    <t>Provozní řád kotelny</t>
  </si>
  <si>
    <t>Revize kotelny</t>
  </si>
  <si>
    <t>Dokumentace kotelny - stávající stav</t>
  </si>
  <si>
    <t>Nízkotlaká kotelna 500 KW</t>
  </si>
  <si>
    <t>Technická dokumentace kotelny</t>
  </si>
  <si>
    <t>Cyklonový odlučovač TZL</t>
  </si>
  <si>
    <t>Čerpadlo oběhové  65-40 F, N 230 V, PN6</t>
  </si>
  <si>
    <t>Servopohon proporcionální,  24 Volt, 15 Nm, 60</t>
  </si>
  <si>
    <t>Ventil přírubový  směšovací 3-cestný DN65</t>
  </si>
  <si>
    <t xml:space="preserve">Kotel 500 KW </t>
  </si>
  <si>
    <t>Šnekové dávkování paliva do spalovací komory</t>
  </si>
  <si>
    <t>Redlerový dopravník paliva min. 11 m</t>
  </si>
  <si>
    <t>Bezpečnostní hydraulická klapka pro redler</t>
  </si>
  <si>
    <t>Spalinové cesty pro propojení kotle, cyklonu a spalinového ventilátoru</t>
  </si>
  <si>
    <t>Náklady celkem bez DPH (kritérium hodnocení)</t>
  </si>
  <si>
    <t>Účastník vyplní žlutá pole v listech "1. Kotelna" a "3. TUV". Na tomto listu vyplní pouze žlutě vyznačná místa, celková nabídková cena se dopočítá automaticky.</t>
  </si>
  <si>
    <t>Klapka uzav.bezpř. DN 65 s pákou závit. Oka</t>
  </si>
  <si>
    <t>Akumulační nádrž 5000 l</t>
  </si>
  <si>
    <t>Vypracoval dne: 17.09.2024 Jan Žák</t>
  </si>
  <si>
    <t xml:space="preserve">KOTELNA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</si>
</sst>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4" fontId="10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/>
    <xf numFmtId="0" fontId="1" fillId="2" borderId="1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0" borderId="21" xfId="0" applyFont="1" applyBorder="1"/>
    <xf numFmtId="0" fontId="1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left" vertical="center"/>
    </xf>
    <xf numFmtId="0" fontId="1" fillId="5" borderId="5" xfId="0" applyFont="1" applyFill="1" applyBorder="1"/>
    <xf numFmtId="0" fontId="1" fillId="5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2" xfId="0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2" fontId="4" fillId="0" borderId="22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/>
    <xf numFmtId="0" fontId="4" fillId="0" borderId="12" xfId="0" applyFont="1" applyBorder="1"/>
    <xf numFmtId="0" fontId="4" fillId="0" borderId="1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7" fillId="0" borderId="0" xfId="1" applyFont="1"/>
    <xf numFmtId="0" fontId="0" fillId="0" borderId="0" xfId="0" applyAlignment="1">
      <alignment vertical="center"/>
    </xf>
    <xf numFmtId="0" fontId="4" fillId="0" borderId="0" xfId="0" applyFont="1" applyAlignment="1">
      <alignment horizontal="right"/>
    </xf>
    <xf numFmtId="0" fontId="7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3" fillId="0" borderId="12" xfId="0" applyFont="1" applyBorder="1"/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/>
    <xf numFmtId="0" fontId="9" fillId="0" borderId="10" xfId="0" applyFont="1" applyBorder="1" applyAlignment="1">
      <alignment horizontal="center" vertical="center"/>
    </xf>
    <xf numFmtId="0" fontId="9" fillId="0" borderId="22" xfId="0" applyFont="1" applyBorder="1"/>
    <xf numFmtId="0" fontId="9" fillId="2" borderId="11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3" fillId="0" borderId="24" xfId="0" applyFont="1" applyBorder="1"/>
    <xf numFmtId="0" fontId="4" fillId="0" borderId="12" xfId="0" applyFont="1" applyBorder="1" applyAlignment="1">
      <alignment wrapText="1"/>
    </xf>
    <xf numFmtId="0" fontId="4" fillId="0" borderId="19" xfId="0" applyFont="1" applyBorder="1"/>
    <xf numFmtId="0" fontId="4" fillId="0" borderId="19" xfId="0" applyFont="1" applyBorder="1" applyAlignment="1">
      <alignment horizontal="left" vertical="center" wrapText="1"/>
    </xf>
    <xf numFmtId="2" fontId="4" fillId="0" borderId="19" xfId="0" applyNumberFormat="1" applyFont="1" applyBorder="1" applyAlignment="1">
      <alignment horizontal="center" vertical="center"/>
    </xf>
    <xf numFmtId="4" fontId="1" fillId="5" borderId="6" xfId="0" applyNumberFormat="1" applyFont="1" applyFill="1" applyBorder="1" applyAlignment="1">
      <alignment horizontal="right" vertical="center"/>
    </xf>
    <xf numFmtId="4" fontId="5" fillId="0" borderId="11" xfId="0" applyNumberFormat="1" applyFont="1" applyBorder="1" applyAlignment="1">
      <alignment horizontal="right" vertical="center"/>
    </xf>
    <xf numFmtId="4" fontId="5" fillId="0" borderId="17" xfId="0" applyNumberFormat="1" applyFont="1" applyBorder="1" applyAlignment="1">
      <alignment horizontal="right" vertical="center"/>
    </xf>
    <xf numFmtId="4" fontId="5" fillId="0" borderId="20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" fontId="4" fillId="0" borderId="0" xfId="0" applyNumberFormat="1" applyFont="1"/>
    <xf numFmtId="4" fontId="5" fillId="6" borderId="22" xfId="0" applyNumberFormat="1" applyFont="1" applyFill="1" applyBorder="1" applyAlignment="1">
      <alignment horizontal="right" vertical="center"/>
    </xf>
    <xf numFmtId="4" fontId="5" fillId="6" borderId="12" xfId="0" applyNumberFormat="1" applyFont="1" applyFill="1" applyBorder="1" applyAlignment="1">
      <alignment horizontal="right" vertical="center"/>
    </xf>
    <xf numFmtId="4" fontId="5" fillId="6" borderId="19" xfId="0" applyNumberFormat="1" applyFont="1" applyFill="1" applyBorder="1" applyAlignment="1">
      <alignment horizontal="right" vertical="center"/>
    </xf>
    <xf numFmtId="4" fontId="5" fillId="6" borderId="2" xfId="0" applyNumberFormat="1" applyFont="1" applyFill="1" applyBorder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/>
    </xf>
    <xf numFmtId="2" fontId="3" fillId="6" borderId="20" xfId="0" applyNumberFormat="1" applyFont="1" applyFill="1" applyBorder="1" applyAlignment="1">
      <alignment horizontal="right" vertical="center"/>
    </xf>
    <xf numFmtId="2" fontId="8" fillId="6" borderId="20" xfId="2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4" fillId="0" borderId="0" xfId="0" applyNumberFormat="1" applyFont="1"/>
    <xf numFmtId="2" fontId="3" fillId="6" borderId="17" xfId="2" applyNumberFormat="1" applyFont="1" applyFill="1" applyBorder="1" applyAlignment="1">
      <alignment horizontal="right" vertical="center"/>
    </xf>
    <xf numFmtId="164" fontId="5" fillId="6" borderId="25" xfId="0" applyNumberFormat="1" applyFont="1" applyFill="1" applyBorder="1" applyAlignment="1">
      <alignment horizontal="right" vertical="center"/>
    </xf>
    <xf numFmtId="164" fontId="5" fillId="6" borderId="12" xfId="0" applyNumberFormat="1" applyFont="1" applyFill="1" applyBorder="1" applyAlignment="1">
      <alignment horizontal="right" vertical="center"/>
    </xf>
    <xf numFmtId="164" fontId="5" fillId="6" borderId="19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2" fontId="0" fillId="0" borderId="0" xfId="0" applyNumberFormat="1"/>
  </cellXfs>
  <cellStyles count="3">
    <cellStyle name="Měna" xfId="2" builtinId="4"/>
    <cellStyle name="Normální" xfId="0" builtinId="0"/>
    <cellStyle name="normální_POL.XLS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showGridLines="0" zoomScaleNormal="100" workbookViewId="0">
      <selection activeCell="C21" sqref="C21"/>
    </sheetView>
  </sheetViews>
  <sheetFormatPr defaultRowHeight="15" x14ac:dyDescent="0.25"/>
  <cols>
    <col min="1" max="1" width="10.7109375" style="1" customWidth="1"/>
    <col min="2" max="2" width="60.7109375" customWidth="1"/>
    <col min="3" max="3" width="16.5703125" style="1" customWidth="1"/>
  </cols>
  <sheetData>
    <row r="1" spans="1:3" ht="19.149999999999999" customHeight="1" thickBot="1" x14ac:dyDescent="0.3">
      <c r="A1" s="75" t="s">
        <v>0</v>
      </c>
      <c r="B1" s="76"/>
      <c r="C1" s="77"/>
    </row>
    <row r="2" spans="1:3" ht="9" customHeight="1" thickBot="1" x14ac:dyDescent="0.3"/>
    <row r="3" spans="1:3" ht="15.75" thickBot="1" x14ac:dyDescent="0.3">
      <c r="A3" s="8">
        <v>1</v>
      </c>
      <c r="B3" s="78" t="s">
        <v>54</v>
      </c>
      <c r="C3" s="79"/>
    </row>
    <row r="4" spans="1:3" x14ac:dyDescent="0.25">
      <c r="A4" s="5" t="s">
        <v>1</v>
      </c>
      <c r="B4" s="6" t="s">
        <v>2</v>
      </c>
      <c r="C4" s="7" t="s">
        <v>3</v>
      </c>
    </row>
    <row r="5" spans="1:3" ht="15.75" thickBot="1" x14ac:dyDescent="0.3">
      <c r="A5" s="40">
        <v>1</v>
      </c>
      <c r="B5" s="41" t="s">
        <v>38</v>
      </c>
      <c r="C5" s="63">
        <f>'1. Kotelna'!E15</f>
        <v>5944583.9983599996</v>
      </c>
    </row>
    <row r="6" spans="1:3" ht="9" customHeight="1" thickBot="1" x14ac:dyDescent="0.3">
      <c r="C6" s="4"/>
    </row>
    <row r="7" spans="1:3" ht="15.75" thickBot="1" x14ac:dyDescent="0.3">
      <c r="A7" s="8">
        <v>2</v>
      </c>
      <c r="B7" s="78" t="s">
        <v>34</v>
      </c>
      <c r="C7" s="79"/>
    </row>
    <row r="8" spans="1:3" x14ac:dyDescent="0.25">
      <c r="A8" s="5" t="s">
        <v>1</v>
      </c>
      <c r="B8" s="6" t="s">
        <v>2</v>
      </c>
      <c r="C8" s="7" t="s">
        <v>3</v>
      </c>
    </row>
    <row r="9" spans="1:3" ht="15.75" thickBot="1" x14ac:dyDescent="0.3">
      <c r="A9" s="40">
        <v>1</v>
      </c>
      <c r="B9" s="41" t="s">
        <v>34</v>
      </c>
      <c r="C9" s="64">
        <v>1223000</v>
      </c>
    </row>
    <row r="10" spans="1:3" ht="9" customHeight="1" thickBot="1" x14ac:dyDescent="0.3">
      <c r="C10" s="4"/>
    </row>
    <row r="11" spans="1:3" ht="15.75" thickBot="1" x14ac:dyDescent="0.3">
      <c r="A11" s="8">
        <v>3</v>
      </c>
      <c r="B11" s="78" t="s">
        <v>4</v>
      </c>
      <c r="C11" s="79"/>
    </row>
    <row r="12" spans="1:3" x14ac:dyDescent="0.25">
      <c r="A12" s="5" t="s">
        <v>1</v>
      </c>
      <c r="B12" s="6" t="s">
        <v>2</v>
      </c>
      <c r="C12" s="7" t="s">
        <v>3</v>
      </c>
    </row>
    <row r="13" spans="1:3" ht="15.75" thickBot="1" x14ac:dyDescent="0.3">
      <c r="A13" s="40">
        <v>1</v>
      </c>
      <c r="B13" s="41" t="s">
        <v>4</v>
      </c>
      <c r="C13" s="63">
        <f>'3. TUV'!F22</f>
        <v>660416</v>
      </c>
    </row>
    <row r="14" spans="1:3" ht="9" customHeight="1" thickBot="1" x14ac:dyDescent="0.3">
      <c r="C14" s="4"/>
    </row>
    <row r="15" spans="1:3" ht="15.75" thickBot="1" x14ac:dyDescent="0.3">
      <c r="A15" s="9">
        <v>4</v>
      </c>
      <c r="B15" s="80" t="s">
        <v>39</v>
      </c>
      <c r="C15" s="81"/>
    </row>
    <row r="16" spans="1:3" x14ac:dyDescent="0.25">
      <c r="A16" s="42" t="s">
        <v>1</v>
      </c>
      <c r="B16" s="43" t="s">
        <v>2</v>
      </c>
      <c r="C16" s="44" t="s">
        <v>3</v>
      </c>
    </row>
    <row r="17" spans="1:3" x14ac:dyDescent="0.25">
      <c r="A17" s="46"/>
      <c r="B17" s="39" t="s">
        <v>35</v>
      </c>
      <c r="C17" s="68">
        <v>30000</v>
      </c>
    </row>
    <row r="18" spans="1:3" x14ac:dyDescent="0.25">
      <c r="A18" s="46"/>
      <c r="B18" s="47" t="s">
        <v>36</v>
      </c>
      <c r="C18" s="68">
        <v>10000</v>
      </c>
    </row>
    <row r="19" spans="1:3" ht="15.75" thickBot="1" x14ac:dyDescent="0.3">
      <c r="A19" s="40">
        <v>1</v>
      </c>
      <c r="B19" s="41" t="s">
        <v>37</v>
      </c>
      <c r="C19" s="65">
        <v>15000</v>
      </c>
    </row>
    <row r="20" spans="1:3" ht="9" customHeight="1" thickBot="1" x14ac:dyDescent="0.3">
      <c r="C20" s="4"/>
    </row>
    <row r="21" spans="1:3" ht="15.75" thickBot="1" x14ac:dyDescent="0.3">
      <c r="A21" s="73" t="s">
        <v>49</v>
      </c>
      <c r="B21" s="74"/>
      <c r="C21" s="66">
        <f>C5+C9+C13+C17+C18+C19</f>
        <v>7882999.9983599996</v>
      </c>
    </row>
    <row r="22" spans="1:3" x14ac:dyDescent="0.25">
      <c r="A22" s="35"/>
      <c r="B22" s="36" t="s">
        <v>5</v>
      </c>
      <c r="C22" s="67">
        <f>C21*0.21</f>
        <v>1655429.9996555999</v>
      </c>
    </row>
    <row r="23" spans="1:3" x14ac:dyDescent="0.25">
      <c r="A23" s="38"/>
      <c r="B23" s="37" t="s">
        <v>6</v>
      </c>
      <c r="C23" s="67">
        <f>C21+C22</f>
        <v>9538429.9980155993</v>
      </c>
    </row>
    <row r="24" spans="1:3" x14ac:dyDescent="0.25">
      <c r="A24" s="38" t="s">
        <v>53</v>
      </c>
      <c r="B24" s="35"/>
      <c r="C24" s="35"/>
    </row>
    <row r="26" spans="1:3" x14ac:dyDescent="0.25">
      <c r="C26" s="45"/>
    </row>
    <row r="27" spans="1:3" ht="40.5" customHeight="1" x14ac:dyDescent="0.25">
      <c r="A27" s="72" t="s">
        <v>50</v>
      </c>
      <c r="B27" s="72"/>
      <c r="C27" s="72"/>
    </row>
  </sheetData>
  <mergeCells count="7">
    <mergeCell ref="A27:C27"/>
    <mergeCell ref="A21:B21"/>
    <mergeCell ref="A1:C1"/>
    <mergeCell ref="B3:C3"/>
    <mergeCell ref="B7:C7"/>
    <mergeCell ref="B11:C11"/>
    <mergeCell ref="B15:C15"/>
  </mergeCells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tabSelected="1" zoomScaleNormal="100" workbookViewId="0">
      <selection activeCell="C21" sqref="C21"/>
    </sheetView>
  </sheetViews>
  <sheetFormatPr defaultRowHeight="15" x14ac:dyDescent="0.25"/>
  <cols>
    <col min="1" max="1" width="10.28515625" customWidth="1"/>
    <col min="2" max="2" width="39.7109375" customWidth="1"/>
    <col min="3" max="3" width="9.28515625" bestFit="1" customWidth="1"/>
    <col min="4" max="4" width="14" bestFit="1" customWidth="1"/>
    <col min="5" max="5" width="16.5703125" customWidth="1"/>
  </cols>
  <sheetData>
    <row r="1" spans="1:5" ht="15.75" thickBot="1" x14ac:dyDescent="0.3">
      <c r="A1" s="82" t="s">
        <v>54</v>
      </c>
      <c r="B1" s="83"/>
      <c r="C1" s="83"/>
      <c r="D1" s="83"/>
      <c r="E1" s="84"/>
    </row>
    <row r="2" spans="1:5" ht="15.75" thickBot="1" x14ac:dyDescent="0.3">
      <c r="A2" s="2" t="s">
        <v>1</v>
      </c>
      <c r="B2" s="11" t="s">
        <v>2</v>
      </c>
      <c r="C2" s="12" t="s">
        <v>7</v>
      </c>
      <c r="D2" s="12" t="s">
        <v>8</v>
      </c>
      <c r="E2" s="3" t="s">
        <v>9</v>
      </c>
    </row>
    <row r="3" spans="1:5" x14ac:dyDescent="0.25">
      <c r="A3" s="20">
        <v>1</v>
      </c>
      <c r="B3" s="27" t="s">
        <v>44</v>
      </c>
      <c r="C3" s="23">
        <v>1</v>
      </c>
      <c r="D3" s="69">
        <v>2541809.0778999999</v>
      </c>
      <c r="E3" s="53">
        <f>C3*D3</f>
        <v>2541809.0778999999</v>
      </c>
    </row>
    <row r="4" spans="1:5" x14ac:dyDescent="0.25">
      <c r="A4" s="19">
        <v>2</v>
      </c>
      <c r="B4" s="28" t="s">
        <v>10</v>
      </c>
      <c r="C4" s="17">
        <v>1</v>
      </c>
      <c r="D4" s="70">
        <v>520140.90445999999</v>
      </c>
      <c r="E4" s="54">
        <f t="shared" ref="E4:E14" si="0">C4*D4</f>
        <v>520140.90445999999</v>
      </c>
    </row>
    <row r="5" spans="1:5" x14ac:dyDescent="0.25">
      <c r="A5" s="19">
        <v>3</v>
      </c>
      <c r="B5" s="28" t="s">
        <v>45</v>
      </c>
      <c r="C5" s="17">
        <v>1</v>
      </c>
      <c r="D5" s="70">
        <v>348417</v>
      </c>
      <c r="E5" s="54">
        <f t="shared" si="0"/>
        <v>348417</v>
      </c>
    </row>
    <row r="6" spans="1:5" x14ac:dyDescent="0.25">
      <c r="A6" s="19">
        <v>4</v>
      </c>
      <c r="B6" s="28" t="s">
        <v>11</v>
      </c>
      <c r="C6" s="17">
        <v>1</v>
      </c>
      <c r="D6" s="70">
        <v>218828.99600000001</v>
      </c>
      <c r="E6" s="54">
        <f t="shared" si="0"/>
        <v>218828.99600000001</v>
      </c>
    </row>
    <row r="7" spans="1:5" x14ac:dyDescent="0.25">
      <c r="A7" s="19">
        <v>5</v>
      </c>
      <c r="B7" s="28" t="s">
        <v>12</v>
      </c>
      <c r="C7" s="17">
        <v>1</v>
      </c>
      <c r="D7" s="70">
        <v>11905.4</v>
      </c>
      <c r="E7" s="54">
        <f t="shared" si="0"/>
        <v>11905.4</v>
      </c>
    </row>
    <row r="8" spans="1:5" x14ac:dyDescent="0.25">
      <c r="A8" s="19">
        <v>6</v>
      </c>
      <c r="B8" s="28" t="s">
        <v>46</v>
      </c>
      <c r="C8" s="17">
        <v>1</v>
      </c>
      <c r="D8" s="70">
        <v>918392.54</v>
      </c>
      <c r="E8" s="54">
        <f t="shared" si="0"/>
        <v>918392.54</v>
      </c>
    </row>
    <row r="9" spans="1:5" x14ac:dyDescent="0.25">
      <c r="A9" s="19">
        <v>7</v>
      </c>
      <c r="B9" s="28" t="s">
        <v>47</v>
      </c>
      <c r="C9" s="17">
        <v>1</v>
      </c>
      <c r="D9" s="70">
        <v>22218.3</v>
      </c>
      <c r="E9" s="54">
        <f t="shared" si="0"/>
        <v>22218.3</v>
      </c>
    </row>
    <row r="10" spans="1:5" ht="23.25" x14ac:dyDescent="0.25">
      <c r="A10" s="19">
        <v>8</v>
      </c>
      <c r="B10" s="48" t="s">
        <v>48</v>
      </c>
      <c r="C10" s="17">
        <v>1</v>
      </c>
      <c r="D10" s="70">
        <v>98102</v>
      </c>
      <c r="E10" s="54">
        <f t="shared" si="0"/>
        <v>98102</v>
      </c>
    </row>
    <row r="11" spans="1:5" x14ac:dyDescent="0.25">
      <c r="A11" s="19">
        <v>9</v>
      </c>
      <c r="B11" s="28" t="s">
        <v>40</v>
      </c>
      <c r="C11" s="17">
        <v>1</v>
      </c>
      <c r="D11" s="70">
        <v>74480.53</v>
      </c>
      <c r="E11" s="54">
        <f t="shared" si="0"/>
        <v>74480.53</v>
      </c>
    </row>
    <row r="12" spans="1:5" x14ac:dyDescent="0.25">
      <c r="A12" s="19">
        <v>10</v>
      </c>
      <c r="B12" s="28" t="s">
        <v>13</v>
      </c>
      <c r="C12" s="17">
        <v>1</v>
      </c>
      <c r="D12" s="70">
        <v>653249</v>
      </c>
      <c r="E12" s="54">
        <f t="shared" si="0"/>
        <v>653249</v>
      </c>
    </row>
    <row r="13" spans="1:5" x14ac:dyDescent="0.25">
      <c r="A13" s="19">
        <v>11</v>
      </c>
      <c r="B13" s="28" t="s">
        <v>14</v>
      </c>
      <c r="C13" s="17">
        <v>1</v>
      </c>
      <c r="D13" s="70">
        <v>37040.25</v>
      </c>
      <c r="E13" s="54">
        <f t="shared" si="0"/>
        <v>37040.25</v>
      </c>
    </row>
    <row r="14" spans="1:5" ht="15.75" thickBot="1" x14ac:dyDescent="0.3">
      <c r="A14" s="25">
        <v>12</v>
      </c>
      <c r="B14" s="49" t="s">
        <v>15</v>
      </c>
      <c r="C14" s="26">
        <v>1</v>
      </c>
      <c r="D14" s="71">
        <v>500000</v>
      </c>
      <c r="E14" s="55">
        <f t="shared" si="0"/>
        <v>500000</v>
      </c>
    </row>
    <row r="15" spans="1:5" ht="15.75" thickBot="1" x14ac:dyDescent="0.3">
      <c r="A15" s="73" t="s">
        <v>16</v>
      </c>
      <c r="B15" s="74"/>
      <c r="C15" s="10"/>
      <c r="D15" s="10"/>
      <c r="E15" s="57">
        <f>SUM(E3:E14)</f>
        <v>5944583.9983599996</v>
      </c>
    </row>
    <row r="16" spans="1:5" x14ac:dyDescent="0.25">
      <c r="D16" s="33" t="s">
        <v>5</v>
      </c>
      <c r="E16" s="58">
        <f>E15*0.21</f>
        <v>1248362.6396555998</v>
      </c>
    </row>
    <row r="17" spans="3:5" x14ac:dyDescent="0.25">
      <c r="D17" s="34" t="s">
        <v>6</v>
      </c>
      <c r="E17" s="58">
        <f>E15+E16</f>
        <v>7192946.6380155999</v>
      </c>
    </row>
    <row r="21" spans="3:5" x14ac:dyDescent="0.25">
      <c r="C21">
        <f>C5+C9+C13+C17+C18+C19</f>
        <v>3</v>
      </c>
    </row>
  </sheetData>
  <mergeCells count="2">
    <mergeCell ref="A1:E1"/>
    <mergeCell ref="A15:B15"/>
  </mergeCells>
  <pageMargins left="0.7" right="0.7" top="0.78740157499999996" bottom="0.78740157499999996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F3C9F-5380-44A1-9ACF-D19B562F9396}">
  <dimension ref="A1:F24"/>
  <sheetViews>
    <sheetView showGridLines="0" zoomScaleNormal="100" workbookViewId="0">
      <selection activeCell="C21" sqref="C21"/>
    </sheetView>
  </sheetViews>
  <sheetFormatPr defaultRowHeight="15" x14ac:dyDescent="0.25"/>
  <cols>
    <col min="1" max="1" width="10.140625" style="16" customWidth="1"/>
    <col min="2" max="2" width="36" bestFit="1" customWidth="1"/>
    <col min="3" max="3" width="9.140625" bestFit="1" customWidth="1"/>
    <col min="4" max="4" width="3.7109375" customWidth="1"/>
    <col min="5" max="5" width="14" bestFit="1" customWidth="1"/>
    <col min="6" max="6" width="14" customWidth="1"/>
    <col min="7" max="7" width="11.42578125" bestFit="1" customWidth="1"/>
  </cols>
  <sheetData>
    <row r="1" spans="1:6" ht="15.75" thickBot="1" x14ac:dyDescent="0.3">
      <c r="A1" s="82" t="s">
        <v>4</v>
      </c>
      <c r="B1" s="83"/>
      <c r="C1" s="83"/>
      <c r="D1" s="83"/>
      <c r="E1" s="83"/>
      <c r="F1" s="84"/>
    </row>
    <row r="2" spans="1:6" ht="15.75" thickBot="1" x14ac:dyDescent="0.3">
      <c r="A2" s="2" t="s">
        <v>1</v>
      </c>
      <c r="B2" s="11" t="s">
        <v>2</v>
      </c>
      <c r="C2" s="12" t="s">
        <v>7</v>
      </c>
      <c r="D2" s="12" t="s">
        <v>17</v>
      </c>
      <c r="E2" s="12" t="s">
        <v>8</v>
      </c>
      <c r="F2" s="3" t="s">
        <v>9</v>
      </c>
    </row>
    <row r="3" spans="1:6" ht="15.75" thickBot="1" x14ac:dyDescent="0.3">
      <c r="A3" s="13" t="s">
        <v>18</v>
      </c>
      <c r="B3" s="14"/>
      <c r="C3" s="15"/>
      <c r="D3" s="15"/>
      <c r="E3" s="15"/>
      <c r="F3" s="52">
        <f>SUM(F4:F9)</f>
        <v>84600</v>
      </c>
    </row>
    <row r="4" spans="1:6" ht="15" customHeight="1" x14ac:dyDescent="0.25">
      <c r="A4" s="20">
        <v>1</v>
      </c>
      <c r="B4" s="21" t="s">
        <v>19</v>
      </c>
      <c r="C4" s="22">
        <v>1</v>
      </c>
      <c r="D4" s="23" t="s">
        <v>20</v>
      </c>
      <c r="E4" s="59">
        <v>53700</v>
      </c>
      <c r="F4" s="53">
        <f t="shared" ref="F4:F9" si="0">C4*E4</f>
        <v>53700</v>
      </c>
    </row>
    <row r="5" spans="1:6" ht="15" customHeight="1" x14ac:dyDescent="0.25">
      <c r="A5" s="19">
        <v>2</v>
      </c>
      <c r="B5" s="24" t="s">
        <v>21</v>
      </c>
      <c r="C5" s="18">
        <v>1</v>
      </c>
      <c r="D5" s="17" t="s">
        <v>22</v>
      </c>
      <c r="E5" s="60">
        <v>7700</v>
      </c>
      <c r="F5" s="54">
        <f t="shared" si="0"/>
        <v>7700</v>
      </c>
    </row>
    <row r="6" spans="1:6" ht="15" customHeight="1" x14ac:dyDescent="0.25">
      <c r="A6" s="19">
        <v>3</v>
      </c>
      <c r="B6" s="24" t="s">
        <v>23</v>
      </c>
      <c r="C6" s="18">
        <v>1</v>
      </c>
      <c r="D6" s="17" t="s">
        <v>22</v>
      </c>
      <c r="E6" s="60">
        <v>6300</v>
      </c>
      <c r="F6" s="54">
        <f t="shared" si="0"/>
        <v>6300</v>
      </c>
    </row>
    <row r="7" spans="1:6" ht="15" customHeight="1" x14ac:dyDescent="0.25">
      <c r="A7" s="19">
        <v>4</v>
      </c>
      <c r="B7" s="24" t="s">
        <v>24</v>
      </c>
      <c r="C7" s="18">
        <v>1</v>
      </c>
      <c r="D7" s="17" t="s">
        <v>20</v>
      </c>
      <c r="E7" s="60">
        <v>7300</v>
      </c>
      <c r="F7" s="54">
        <f t="shared" si="0"/>
        <v>7300</v>
      </c>
    </row>
    <row r="8" spans="1:6" x14ac:dyDescent="0.25">
      <c r="A8" s="19">
        <v>5</v>
      </c>
      <c r="B8" s="24" t="s">
        <v>25</v>
      </c>
      <c r="C8" s="18">
        <v>1</v>
      </c>
      <c r="D8" s="17" t="s">
        <v>20</v>
      </c>
      <c r="E8" s="60">
        <v>3400</v>
      </c>
      <c r="F8" s="54">
        <f t="shared" si="0"/>
        <v>3400</v>
      </c>
    </row>
    <row r="9" spans="1:6" ht="15" customHeight="1" thickBot="1" x14ac:dyDescent="0.3">
      <c r="A9" s="19">
        <v>6</v>
      </c>
      <c r="B9" s="24" t="s">
        <v>26</v>
      </c>
      <c r="C9" s="18">
        <v>1</v>
      </c>
      <c r="D9" s="17" t="s">
        <v>20</v>
      </c>
      <c r="E9" s="60">
        <v>6200</v>
      </c>
      <c r="F9" s="54">
        <f t="shared" si="0"/>
        <v>6200</v>
      </c>
    </row>
    <row r="10" spans="1:6" ht="15.75" thickBot="1" x14ac:dyDescent="0.3">
      <c r="A10" s="13" t="s">
        <v>27</v>
      </c>
      <c r="B10" s="14"/>
      <c r="C10" s="15"/>
      <c r="D10" s="15"/>
      <c r="E10" s="15"/>
      <c r="F10" s="52">
        <f>SUM(F11:F18)</f>
        <v>570016</v>
      </c>
    </row>
    <row r="11" spans="1:6" x14ac:dyDescent="0.25">
      <c r="A11" s="20">
        <v>1</v>
      </c>
      <c r="B11" s="21" t="s">
        <v>52</v>
      </c>
      <c r="C11" s="22">
        <v>1</v>
      </c>
      <c r="D11" s="23" t="s">
        <v>22</v>
      </c>
      <c r="E11" s="59">
        <v>475000</v>
      </c>
      <c r="F11" s="53">
        <f t="shared" ref="F11:F18" si="1">C11*E11</f>
        <v>475000</v>
      </c>
    </row>
    <row r="12" spans="1:6" ht="15" customHeight="1" x14ac:dyDescent="0.25">
      <c r="A12" s="19">
        <v>2</v>
      </c>
      <c r="B12" s="24" t="s">
        <v>51</v>
      </c>
      <c r="C12" s="18">
        <v>2</v>
      </c>
      <c r="D12" s="17" t="s">
        <v>22</v>
      </c>
      <c r="E12" s="60">
        <v>1505</v>
      </c>
      <c r="F12" s="54">
        <f t="shared" si="1"/>
        <v>3010</v>
      </c>
    </row>
    <row r="13" spans="1:6" ht="15" customHeight="1" x14ac:dyDescent="0.25">
      <c r="A13" s="19">
        <v>3</v>
      </c>
      <c r="B13" s="24" t="s">
        <v>43</v>
      </c>
      <c r="C13" s="18">
        <v>1</v>
      </c>
      <c r="D13" s="17" t="s">
        <v>22</v>
      </c>
      <c r="E13" s="60">
        <v>7807.5</v>
      </c>
      <c r="F13" s="54">
        <f t="shared" si="1"/>
        <v>7807.5</v>
      </c>
    </row>
    <row r="14" spans="1:6" x14ac:dyDescent="0.25">
      <c r="A14" s="19">
        <v>4</v>
      </c>
      <c r="B14" s="24" t="s">
        <v>42</v>
      </c>
      <c r="C14" s="18">
        <v>1</v>
      </c>
      <c r="D14" s="17" t="s">
        <v>22</v>
      </c>
      <c r="E14" s="60">
        <v>9769.2999999999993</v>
      </c>
      <c r="F14" s="54">
        <f t="shared" si="1"/>
        <v>9769.2999999999993</v>
      </c>
    </row>
    <row r="15" spans="1:6" ht="15" customHeight="1" x14ac:dyDescent="0.25">
      <c r="A15" s="19">
        <v>5</v>
      </c>
      <c r="B15" s="24" t="s">
        <v>41</v>
      </c>
      <c r="C15" s="18">
        <v>1</v>
      </c>
      <c r="D15" s="17" t="s">
        <v>22</v>
      </c>
      <c r="E15" s="60">
        <v>42989</v>
      </c>
      <c r="F15" s="54">
        <f t="shared" si="1"/>
        <v>42989</v>
      </c>
    </row>
    <row r="16" spans="1:6" ht="22.9" customHeight="1" x14ac:dyDescent="0.25">
      <c r="A16" s="19">
        <v>6</v>
      </c>
      <c r="B16" s="24" t="s">
        <v>28</v>
      </c>
      <c r="C16" s="18">
        <v>9</v>
      </c>
      <c r="D16" s="17" t="s">
        <v>20</v>
      </c>
      <c r="E16" s="60">
        <v>867.8</v>
      </c>
      <c r="F16" s="54">
        <f t="shared" si="1"/>
        <v>7810.2</v>
      </c>
    </row>
    <row r="17" spans="1:6" ht="22.5" x14ac:dyDescent="0.25">
      <c r="A17" s="19">
        <v>7</v>
      </c>
      <c r="B17" s="24" t="s">
        <v>29</v>
      </c>
      <c r="C17" s="18">
        <v>1</v>
      </c>
      <c r="D17" s="17" t="s">
        <v>20</v>
      </c>
      <c r="E17" s="60">
        <v>21400</v>
      </c>
      <c r="F17" s="54">
        <f t="shared" si="1"/>
        <v>21400</v>
      </c>
    </row>
    <row r="18" spans="1:6" ht="15" customHeight="1" thickBot="1" x14ac:dyDescent="0.3">
      <c r="A18" s="25">
        <v>8</v>
      </c>
      <c r="B18" s="50" t="s">
        <v>30</v>
      </c>
      <c r="C18" s="51">
        <v>1</v>
      </c>
      <c r="D18" s="26" t="s">
        <v>22</v>
      </c>
      <c r="E18" s="61">
        <v>2230</v>
      </c>
      <c r="F18" s="55">
        <f t="shared" si="1"/>
        <v>2230</v>
      </c>
    </row>
    <row r="19" spans="1:6" ht="15.75" thickBot="1" x14ac:dyDescent="0.3">
      <c r="A19" s="13" t="s">
        <v>31</v>
      </c>
      <c r="B19" s="14"/>
      <c r="C19" s="15"/>
      <c r="D19" s="15"/>
      <c r="E19" s="15"/>
      <c r="F19" s="52">
        <f>F20</f>
        <v>5800</v>
      </c>
    </row>
    <row r="20" spans="1:6" ht="15.75" thickBot="1" x14ac:dyDescent="0.3">
      <c r="A20" s="29">
        <v>1</v>
      </c>
      <c r="B20" s="30" t="s">
        <v>32</v>
      </c>
      <c r="C20" s="32">
        <v>1</v>
      </c>
      <c r="D20" s="31" t="s">
        <v>33</v>
      </c>
      <c r="E20" s="62">
        <v>5800</v>
      </c>
      <c r="F20" s="56">
        <f>C20*E20</f>
        <v>5800</v>
      </c>
    </row>
    <row r="21" spans="1:6" ht="5.0999999999999996" customHeight="1" thickBot="1" x14ac:dyDescent="0.3">
      <c r="A21"/>
      <c r="C21" s="85">
        <f>C5+C9+C13+C17+C18+C19</f>
        <v>5</v>
      </c>
    </row>
    <row r="22" spans="1:6" ht="15.75" thickBot="1" x14ac:dyDescent="0.3">
      <c r="A22" s="73" t="s">
        <v>16</v>
      </c>
      <c r="B22" s="74"/>
      <c r="C22" s="10"/>
      <c r="D22" s="10"/>
      <c r="E22" s="10"/>
      <c r="F22" s="57">
        <f>F3+F10+F19</f>
        <v>660416</v>
      </c>
    </row>
    <row r="23" spans="1:6" x14ac:dyDescent="0.25">
      <c r="E23" s="33" t="s">
        <v>5</v>
      </c>
      <c r="F23" s="58">
        <f>F22*0.21</f>
        <v>138687.35999999999</v>
      </c>
    </row>
    <row r="24" spans="1:6" x14ac:dyDescent="0.25">
      <c r="E24" s="34" t="s">
        <v>6</v>
      </c>
      <c r="F24" s="58">
        <f>F22+F23</f>
        <v>799103.36</v>
      </c>
    </row>
  </sheetData>
  <mergeCells count="2">
    <mergeCell ref="A1:F1"/>
    <mergeCell ref="A22:B22"/>
  </mergeCells>
  <pageMargins left="0.7" right="0.7" top="0.78740157499999996" bottom="0.78740157499999996" header="0.3" footer="0.3"/>
  <pageSetup paperSize="9" orientation="portrait" r:id="rId1"/>
  <ignoredErrors>
    <ignoredError sqref="F19 F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ced0c0-c620-4d41-b88f-b274f597e856" xsi:nil="true"/>
    <lcf76f155ced4ddcb4097134ff3c332f xmlns="628b6340-57ea-4f26-8244-6ee65c557be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C467B8A33EF0458C4C971D5E95A612" ma:contentTypeVersion="15" ma:contentTypeDescription="Vytvoří nový dokument" ma:contentTypeScope="" ma:versionID="bdf122db49ce85b7ddddd07c1f91a2d5">
  <xsd:schema xmlns:xsd="http://www.w3.org/2001/XMLSchema" xmlns:xs="http://www.w3.org/2001/XMLSchema" xmlns:p="http://schemas.microsoft.com/office/2006/metadata/properties" xmlns:ns2="628b6340-57ea-4f26-8244-6ee65c557bed" xmlns:ns3="40ced0c0-c620-4d41-b88f-b274f597e856" targetNamespace="http://schemas.microsoft.com/office/2006/metadata/properties" ma:root="true" ma:fieldsID="750f65486347bd9cf2517b496ff3dfb7" ns2:_="" ns3:_="">
    <xsd:import namespace="628b6340-57ea-4f26-8244-6ee65c557bed"/>
    <xsd:import namespace="40ced0c0-c620-4d41-b88f-b274f597e8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8b6340-57ea-4f26-8244-6ee65c557b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0afeaa13-3ff5-4c24-965c-e038466f10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ced0c0-c620-4d41-b88f-b274f597e856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5ff1e9a-1eb5-4b5c-a29c-ba92d65c2bc8}" ma:internalName="TaxCatchAll" ma:showField="CatchAllData" ma:web="40ced0c0-c620-4d41-b88f-b274f597e8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4E0558-CC6E-411C-88E2-905543FDFD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E71303-9BFF-4711-9EB5-54AEB19EB68A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40ced0c0-c620-4d41-b88f-b274f597e856"/>
    <ds:schemaRef ds:uri="628b6340-57ea-4f26-8244-6ee65c557bed"/>
  </ds:schemaRefs>
</ds:datastoreItem>
</file>

<file path=customXml/itemProps3.xml><?xml version="1.0" encoding="utf-8"?>
<ds:datastoreItem xmlns:ds="http://schemas.openxmlformats.org/officeDocument/2006/customXml" ds:itemID="{94A4450D-FD18-43FC-A089-7AA697506B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8b6340-57ea-4f26-8244-6ee65c557bed"/>
    <ds:schemaRef ds:uri="40ced0c0-c620-4d41-b88f-b274f597e8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1. Kotelna</vt:lpstr>
      <vt:lpstr>3. TUV</vt:lpstr>
      <vt:lpstr>Rekapitulace!Oblast_tisku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Luboš Kousal</dc:creator>
  <cp:keywords/>
  <dc:description/>
  <cp:lastModifiedBy>Radek Hlaváček</cp:lastModifiedBy>
  <cp:revision/>
  <cp:lastPrinted>2024-11-07T07:49:53Z</cp:lastPrinted>
  <dcterms:created xsi:type="dcterms:W3CDTF">2024-01-29T06:47:17Z</dcterms:created>
  <dcterms:modified xsi:type="dcterms:W3CDTF">2024-11-07T08:01:33Z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0x01010099C467B8A33EF0458C4C971D5E95A612</vt:lpwstr>
  </property>
  <property fmtid="{D5CDD505-2E9C-101B-9397-08002B2CF9AE}" pid="3" name="MediaServiceImageTags">
    <vt:lpwstr/>
  </property>
</Properties>
</file>